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40" windowWidth="15195" windowHeight="9270" activeTab="0"/>
  </bookViews>
  <sheets>
    <sheet name="Лист2" sheetId="1" r:id="rId1"/>
  </sheets>
  <definedNames>
    <definedName name="_xlnm.Print_Titles" localSheetId="0">'Лист2'!$A:$B,'Лист2'!$6:$8</definedName>
  </definedNames>
  <calcPr fullCalcOnLoad="1"/>
</workbook>
</file>

<file path=xl/sharedStrings.xml><?xml version="1.0" encoding="utf-8"?>
<sst xmlns="http://schemas.openxmlformats.org/spreadsheetml/2006/main" count="129" uniqueCount="98">
  <si>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</si>
  <si>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</si>
  <si>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</si>
  <si>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</si>
  <si>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</si>
  <si>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</si>
  <si>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</si>
  <si>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</si>
  <si>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</si>
  <si>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</si>
  <si>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</si>
  <si>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</si>
  <si>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</si>
  <si>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</si>
  <si>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</si>
  <si>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</si>
  <si>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</si>
  <si>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</si>
  <si>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</si>
  <si>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</si>
  <si>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</si>
  <si>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</si>
  <si>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</si>
  <si>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</si>
  <si>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</si>
  <si>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</si>
  <si>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</si>
  <si>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</si>
  <si>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</si>
  <si>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</si>
  <si>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</si>
  <si>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</si>
  <si>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</si>
  <si>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</si>
  <si>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</si>
  <si>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</si>
  <si>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</si>
  <si>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</si>
  <si>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</si>
  <si>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</si>
  <si>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</si>
  <si>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</si>
  <si>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</si>
  <si>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</si>
  <si>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</si>
  <si>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</si>
  <si>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</si>
  <si>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</si>
  <si>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</si>
  <si>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</si>
  <si>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</si>
  <si>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</si>
  <si>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</si>
  <si>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</si>
  <si>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</si>
  <si>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</si>
  <si>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</si>
  <si>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</si>
  <si>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</si>
  <si>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</si>
  <si>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</si>
  <si>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</si>
  <si>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</si>
  <si>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</si>
  <si>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</si>
  <si>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</si>
  <si>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</si>
  <si>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</si>
  <si>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</si>
  <si>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</si>
  <si>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</si>
  <si>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0700</t>
  </si>
  <si>
    <t>0800</t>
  </si>
  <si>
    <t>0900</t>
  </si>
  <si>
    <t>1000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</si>
  <si>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</si>
  <si>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</si>
  <si>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</si>
  <si>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Кассовые выплаты по источникам финансирования дефицита областного бюджета -всего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</si>
  <si>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</si>
  <si>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</si>
  <si>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</si>
  <si>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областного бюджета) (стр.0800-стр.0900)</t>
  </si>
  <si>
    <t>Утверждено  о бюджете на год</t>
  </si>
  <si>
    <t>обслуживание муниципального долгамуниципального образования Брызгаловское Камешковского района (по ВР 700)</t>
  </si>
  <si>
    <t>капитальные вложения в объекты недвижимого имущества муниципального образования Брызгаловское Камешковского района  (по ВР 400)</t>
  </si>
  <si>
    <t>привлечение муниципальных внутренних заимствований муниципального образования Брызгаловское Камешковского района</t>
  </si>
  <si>
    <t>средства от продажи акций и иных форм участия в капитале, находящихся в собственности муниципального образования</t>
  </si>
  <si>
    <t>погашение муниципального внутреннего долга муниципального образования Брызгаловское Камешковского района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</si>
  <si>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</si>
  <si>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 xml:space="preserve">Остатки на едином счете бюджета  муниципального образования на конец периода </t>
  </si>
  <si>
    <t>Получение бюджетных кредитов</t>
  </si>
  <si>
    <t>Главный бухгалтер</t>
  </si>
  <si>
    <t>О.В.Дорошина</t>
  </si>
  <si>
    <t>Глава администрации муниципального образования Брызгаловское Камешковского района</t>
  </si>
  <si>
    <t>Д.А.Соловьев</t>
  </si>
  <si>
    <t xml:space="preserve">Остатки на едином счете  бюджета  муниципального образования Брызгаловское на начало периода </t>
  </si>
  <si>
    <t>Кассовый план исполнения  бюджета муниципального образования Брызгаловское Камешковского района по состоянию на 01.09.2020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</si>
</sst>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6" fillId="0" borderId="0" xfId="0" applyFont="1" applyFill="1" applyAlignment="1">
      <alignment vertical="top" wrapText="1"/>
    </xf>
    <xf numFmtId="164" fontId="0" fillId="0" borderId="0" xfId="0" applyNumberFormat="1" applyAlignment="1">
      <alignment/>
    </xf>
    <xf numFmtId="164" fontId="8" fillId="0" borderId="10" xfId="43" applyNumberFormat="1" applyFont="1" applyFill="1" applyBorder="1" applyAlignment="1">
      <alignment horizontal="right" vertical="top" wrapText="1"/>
    </xf>
    <xf numFmtId="164" fontId="8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64" fontId="2" fillId="0" borderId="10" xfId="60" applyNumberFormat="1" applyFont="1" applyFill="1" applyBorder="1" applyAlignment="1">
      <alignment horizontal="right" vertical="top" wrapText="1"/>
    </xf>
    <xf numFmtId="164" fontId="2" fillId="0" borderId="10" xfId="59" applyNumberFormat="1" applyFont="1" applyFill="1" applyBorder="1" applyAlignment="1">
      <alignment horizontal="right" vertical="top" wrapText="1"/>
    </xf>
    <xf numFmtId="164" fontId="2" fillId="0" borderId="10" xfId="43" applyNumberFormat="1" applyFont="1" applyFill="1" applyBorder="1" applyAlignment="1">
      <alignment horizontal="right" vertical="top" wrapText="1"/>
    </xf>
    <xf numFmtId="164" fontId="8" fillId="0" borderId="10" xfId="0" applyNumberFormat="1" applyFont="1" applyFill="1" applyBorder="1" applyAlignment="1">
      <alignment vertical="top" wrapText="1"/>
    </xf>
    <xf numFmtId="164" fontId="2" fillId="33" borderId="10" xfId="59" applyNumberFormat="1" applyFont="1" applyFill="1" applyBorder="1" applyAlignment="1">
      <alignment horizontal="right" vertical="top" wrapText="1"/>
    </xf>
    <xf numFmtId="164" fontId="2" fillId="34" borderId="10" xfId="60" applyNumberFormat="1" applyFont="1" applyFill="1" applyBorder="1" applyAlignment="1">
      <alignment horizontal="right" vertical="top" wrapText="1"/>
    </xf>
    <xf numFmtId="164" fontId="8" fillId="34" borderId="10" xfId="60" applyNumberFormat="1" applyFont="1" applyFill="1" applyBorder="1" applyAlignment="1">
      <alignment horizontal="right" vertical="top" wrapText="1"/>
    </xf>
    <xf numFmtId="164" fontId="2" fillId="33" borderId="10" xfId="60" applyNumberFormat="1" applyFont="1" applyFill="1" applyBorder="1" applyAlignment="1">
      <alignment horizontal="right" vertical="top" wrapText="1"/>
    </xf>
    <xf numFmtId="49" fontId="7" fillId="0" borderId="10" xfId="6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7" fillId="0" borderId="10" xfId="56" applyNumberFormat="1" applyFont="1" applyFill="1" applyBorder="1" applyAlignment="1">
      <alignment horizontal="left" vertical="top" wrapText="1"/>
    </xf>
    <xf numFmtId="0" fontId="6" fillId="0" borderId="10" xfId="56" applyNumberFormat="1" applyFont="1" applyFill="1" applyBorder="1" applyAlignment="1">
      <alignment horizontal="left" vertical="top" wrapText="1"/>
    </xf>
    <xf numFmtId="42" fontId="6" fillId="33" borderId="10" xfId="43" applyFont="1" applyFill="1" applyBorder="1" applyAlignment="1">
      <alignment horizontal="left" vertical="top" wrapText="1"/>
    </xf>
    <xf numFmtId="42" fontId="6" fillId="0" borderId="10" xfId="43" applyFont="1" applyFill="1" applyBorder="1" applyAlignment="1">
      <alignment horizontal="left" vertical="top" wrapText="1"/>
    </xf>
    <xf numFmtId="42" fontId="10" fillId="0" borderId="10" xfId="43" applyFont="1" applyFill="1" applyBorder="1" applyAlignment="1">
      <alignment horizontal="left" vertical="top" wrapText="1"/>
    </xf>
    <xf numFmtId="0" fontId="10" fillId="0" borderId="10" xfId="56" applyNumberFormat="1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42" fontId="11" fillId="0" borderId="10" xfId="43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2" fontId="12" fillId="0" borderId="10" xfId="43" applyFont="1" applyFill="1" applyBorder="1" applyAlignment="1">
      <alignment horizontal="left" vertical="top" wrapText="1"/>
    </xf>
    <xf numFmtId="42" fontId="12" fillId="33" borderId="10" xfId="43" applyFont="1" applyFill="1" applyBorder="1" applyAlignment="1">
      <alignment horizontal="left" vertical="top" wrapText="1"/>
    </xf>
    <xf numFmtId="0" fontId="12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0" fontId="13" fillId="0" borderId="0" xfId="52" applyFont="1" applyFill="1" applyAlignment="1">
      <alignment/>
      <protection/>
    </xf>
    <xf numFmtId="0" fontId="11" fillId="0" borderId="10" xfId="50" applyFont="1" applyFill="1" applyBorder="1" applyAlignment="1">
      <alignment horizontal="center" vertical="top" wrapText="1"/>
    </xf>
    <xf numFmtId="0" fontId="11" fillId="0" borderId="10" xfId="50" applyNumberFormat="1" applyFont="1" applyFill="1" applyBorder="1" applyAlignment="1">
      <alignment horizontal="center" vertical="top" wrapText="1"/>
    </xf>
    <xf numFmtId="0" fontId="11" fillId="33" borderId="10" xfId="50" applyFont="1" applyFill="1" applyBorder="1" applyAlignment="1">
      <alignment horizontal="center" vertical="top" wrapText="1"/>
    </xf>
    <xf numFmtId="0" fontId="10" fillId="0" borderId="10" xfId="44" applyFont="1" applyFill="1" applyBorder="1" applyAlignment="1">
      <alignment horizontal="left" vertical="top" wrapText="1"/>
    </xf>
    <xf numFmtId="42" fontId="10" fillId="33" borderId="10" xfId="43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0" xfId="52" applyFont="1" applyFill="1">
      <alignment/>
      <protection/>
    </xf>
    <xf numFmtId="0" fontId="14" fillId="0" borderId="0" xfId="0" applyFont="1" applyAlignment="1">
      <alignment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164" fontId="16" fillId="0" borderId="0" xfId="0" applyNumberFormat="1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164" fontId="14" fillId="0" borderId="0" xfId="0" applyNumberFormat="1" applyFont="1" applyFill="1" applyAlignment="1">
      <alignment vertical="top" wrapText="1"/>
    </xf>
    <xf numFmtId="164" fontId="17" fillId="0" borderId="10" xfId="60" applyNumberFormat="1" applyFont="1" applyFill="1" applyBorder="1" applyAlignment="1">
      <alignment horizontal="right" vertical="top" wrapText="1"/>
    </xf>
    <xf numFmtId="0" fontId="15" fillId="0" borderId="11" xfId="52" applyFont="1" applyBorder="1" applyAlignment="1">
      <alignment wrapText="1"/>
      <protection/>
    </xf>
    <xf numFmtId="0" fontId="15" fillId="0" borderId="11" xfId="0" applyFont="1" applyBorder="1" applyAlignment="1">
      <alignment/>
    </xf>
    <xf numFmtId="0" fontId="13" fillId="0" borderId="0" xfId="52" applyFont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6" fillId="0" borderId="11" xfId="0" applyFont="1" applyFill="1" applyBorder="1" applyAlignment="1">
      <alignment wrapText="1"/>
    </xf>
    <xf numFmtId="0" fontId="14" fillId="0" borderId="11" xfId="0" applyFont="1" applyBorder="1" applyAlignment="1">
      <alignment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164" fontId="0" fillId="0" borderId="0" xfId="0" applyNumberFormat="1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PageLayoutView="0" workbookViewId="0" topLeftCell="A1">
      <pane ySplit="9" topLeftCell="A12" activePane="bottomLeft" state="frozen"/>
      <selection pane="topLeft" activeCell="A1" sqref="A1"/>
      <selection pane="bottomLeft" activeCell="M16" sqref="M16"/>
    </sheetView>
  </sheetViews>
  <sheetFormatPr defaultColWidth="9.00390625" defaultRowHeight="12.75"/>
  <cols>
    <col min="1" max="1" width="26.875" style="0" customWidth="1"/>
    <col min="2" max="2" width="6.00390625" style="0" customWidth="1"/>
    <col min="3" max="3" width="8.25390625" style="0" customWidth="1"/>
    <col min="4" max="4" width="8.875" style="0" customWidth="1"/>
    <col min="5" max="5" width="8.25390625" style="0" customWidth="1"/>
    <col min="6" max="6" width="7.625" style="0" customWidth="1"/>
    <col min="7" max="7" width="8.125" style="0" customWidth="1"/>
    <col min="8" max="8" width="7.625" style="0" customWidth="1"/>
    <col min="9" max="9" width="7.25390625" style="0" customWidth="1"/>
    <col min="10" max="10" width="8.125" style="0" customWidth="1"/>
    <col min="11" max="11" width="7.375" style="0" customWidth="1"/>
    <col min="12" max="12" width="7.75390625" style="0" customWidth="1"/>
    <col min="13" max="13" width="7.125" style="0" customWidth="1"/>
    <col min="14" max="15" width="8.375" style="0" customWidth="1"/>
    <col min="16" max="16" width="13.75390625" style="0" hidden="1" customWidth="1"/>
    <col min="17" max="17" width="8.375" style="0" customWidth="1"/>
    <col min="18" max="18" width="8.00390625" style="0" customWidth="1"/>
    <col min="19" max="19" width="8.625" style="0" customWidth="1"/>
    <col min="20" max="20" width="7.375" style="0" customWidth="1"/>
    <col min="21" max="21" width="8.375" style="0" customWidth="1"/>
  </cols>
  <sheetData>
    <row r="1" spans="1:21" ht="15.75">
      <c r="A1" s="52" t="s">
        <v>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"/>
    </row>
    <row r="2" spans="1:21" ht="15.75">
      <c r="A2" s="1"/>
      <c r="B2" s="1"/>
      <c r="C2" s="1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  <c r="Q2" s="1"/>
      <c r="R2" s="1"/>
      <c r="S2" s="1"/>
      <c r="T2" s="1"/>
      <c r="U2" s="1"/>
    </row>
    <row r="3" spans="1:21" ht="12.75">
      <c r="A3" s="1" t="s">
        <v>0</v>
      </c>
      <c r="B3" s="1"/>
      <c r="C3" s="1"/>
      <c r="D3" s="2" t="s">
        <v>81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1"/>
      <c r="S3" s="61"/>
      <c r="T3" s="1"/>
      <c r="U3" s="1"/>
    </row>
    <row r="4" spans="1:21" ht="12.75">
      <c r="A4" s="1"/>
      <c r="B4" s="1"/>
      <c r="C4" s="1"/>
      <c r="D4" s="2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61"/>
      <c r="S4" s="61"/>
      <c r="T4" s="1"/>
      <c r="U4" s="1"/>
    </row>
    <row r="5" spans="1:21" ht="8.2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4" t="s">
        <v>2</v>
      </c>
      <c r="B6" s="54" t="s">
        <v>3</v>
      </c>
      <c r="C6" s="54" t="s">
        <v>83</v>
      </c>
      <c r="D6" s="54" t="s">
        <v>4</v>
      </c>
      <c r="E6" s="54" t="s">
        <v>5</v>
      </c>
      <c r="F6" s="54"/>
      <c r="G6" s="54"/>
      <c r="H6" s="54" t="s">
        <v>6</v>
      </c>
      <c r="I6" s="54" t="s">
        <v>7</v>
      </c>
      <c r="J6" s="54"/>
      <c r="K6" s="54"/>
      <c r="L6" s="54" t="s">
        <v>8</v>
      </c>
      <c r="M6" s="54" t="s">
        <v>9</v>
      </c>
      <c r="N6" s="54"/>
      <c r="O6" s="54"/>
      <c r="P6" s="18"/>
      <c r="Q6" s="54" t="s">
        <v>10</v>
      </c>
      <c r="R6" s="54" t="s">
        <v>11</v>
      </c>
      <c r="S6" s="54"/>
      <c r="T6" s="54"/>
      <c r="U6" s="54" t="s">
        <v>12</v>
      </c>
    </row>
    <row r="7" spans="1:21" ht="3.75" customHeight="1">
      <c r="A7" s="54" t="s">
        <v>0</v>
      </c>
      <c r="B7" s="54" t="s">
        <v>0</v>
      </c>
      <c r="C7" s="54" t="s">
        <v>0</v>
      </c>
      <c r="D7" s="54" t="s">
        <v>0</v>
      </c>
      <c r="E7" s="54" t="s">
        <v>0</v>
      </c>
      <c r="F7" s="54" t="s">
        <v>0</v>
      </c>
      <c r="G7" s="54" t="s">
        <v>0</v>
      </c>
      <c r="H7" s="54" t="s">
        <v>0</v>
      </c>
      <c r="I7" s="54" t="s">
        <v>0</v>
      </c>
      <c r="J7" s="54" t="s">
        <v>0</v>
      </c>
      <c r="K7" s="54" t="s">
        <v>0</v>
      </c>
      <c r="L7" s="54" t="s">
        <v>0</v>
      </c>
      <c r="M7" s="54" t="s">
        <v>0</v>
      </c>
      <c r="N7" s="54" t="s">
        <v>0</v>
      </c>
      <c r="O7" s="54" t="s">
        <v>0</v>
      </c>
      <c r="P7" s="18"/>
      <c r="Q7" s="54" t="s">
        <v>0</v>
      </c>
      <c r="R7" s="54" t="s">
        <v>0</v>
      </c>
      <c r="S7" s="54" t="s">
        <v>0</v>
      </c>
      <c r="T7" s="54" t="s">
        <v>0</v>
      </c>
      <c r="U7" s="54" t="s">
        <v>0</v>
      </c>
    </row>
    <row r="8" spans="1:21" ht="39.75" customHeight="1">
      <c r="A8" s="54" t="s">
        <v>0</v>
      </c>
      <c r="B8" s="54" t="s">
        <v>0</v>
      </c>
      <c r="C8" s="54" t="s">
        <v>0</v>
      </c>
      <c r="D8" s="54" t="s">
        <v>0</v>
      </c>
      <c r="E8" s="19" t="s">
        <v>13</v>
      </c>
      <c r="F8" s="19" t="s">
        <v>14</v>
      </c>
      <c r="G8" s="19" t="s">
        <v>15</v>
      </c>
      <c r="H8" s="54" t="s">
        <v>0</v>
      </c>
      <c r="I8" s="19" t="s">
        <v>16</v>
      </c>
      <c r="J8" s="19" t="s">
        <v>17</v>
      </c>
      <c r="K8" s="19" t="s">
        <v>18</v>
      </c>
      <c r="L8" s="54" t="s">
        <v>0</v>
      </c>
      <c r="M8" s="19" t="s">
        <v>19</v>
      </c>
      <c r="N8" s="19" t="s">
        <v>20</v>
      </c>
      <c r="O8" s="19" t="s">
        <v>21</v>
      </c>
      <c r="P8" s="19"/>
      <c r="Q8" s="54" t="s">
        <v>0</v>
      </c>
      <c r="R8" s="19" t="s">
        <v>22</v>
      </c>
      <c r="S8" s="19" t="s">
        <v>23</v>
      </c>
      <c r="T8" s="19" t="s">
        <v>24</v>
      </c>
      <c r="U8" s="54" t="s">
        <v>0</v>
      </c>
    </row>
    <row r="9" spans="1:21" ht="12.75">
      <c r="A9" s="34" t="s">
        <v>25</v>
      </c>
      <c r="B9" s="34" t="s">
        <v>26</v>
      </c>
      <c r="C9" s="34" t="s">
        <v>27</v>
      </c>
      <c r="D9" s="35">
        <v>4</v>
      </c>
      <c r="E9" s="34" t="s">
        <v>28</v>
      </c>
      <c r="F9" s="34" t="s">
        <v>29</v>
      </c>
      <c r="G9" s="34" t="s">
        <v>30</v>
      </c>
      <c r="H9" s="34" t="s">
        <v>31</v>
      </c>
      <c r="I9" s="34" t="s">
        <v>32</v>
      </c>
      <c r="J9" s="34" t="s">
        <v>33</v>
      </c>
      <c r="K9" s="34" t="s">
        <v>34</v>
      </c>
      <c r="L9" s="34" t="s">
        <v>35</v>
      </c>
      <c r="M9" s="34" t="s">
        <v>36</v>
      </c>
      <c r="N9" s="34" t="s">
        <v>37</v>
      </c>
      <c r="O9" s="34" t="s">
        <v>38</v>
      </c>
      <c r="P9" s="34"/>
      <c r="Q9" s="34" t="s">
        <v>39</v>
      </c>
      <c r="R9" s="36" t="s">
        <v>40</v>
      </c>
      <c r="S9" s="34" t="s">
        <v>41</v>
      </c>
      <c r="T9" s="34" t="s">
        <v>42</v>
      </c>
      <c r="U9" s="34" t="s">
        <v>43</v>
      </c>
    </row>
    <row r="10" spans="1:21" ht="12.75" customHeight="1" hidden="1" thickTop="1">
      <c r="A10" s="20" t="s">
        <v>48</v>
      </c>
      <c r="B10" s="16" t="s">
        <v>45</v>
      </c>
      <c r="C10" s="5"/>
      <c r="D10" s="6" t="e">
        <f>#REF!-D11</f>
        <v>#REF!</v>
      </c>
      <c r="E10" s="6" t="e">
        <f>#REF!-E11</f>
        <v>#REF!</v>
      </c>
      <c r="F10" s="11" t="e">
        <f>#REF!</f>
        <v>#REF!</v>
      </c>
      <c r="G10" s="5" t="e">
        <f>#REF!</f>
        <v>#REF!</v>
      </c>
      <c r="H10" s="6" t="e">
        <f>E10</f>
        <v>#REF!</v>
      </c>
      <c r="I10" s="11" t="e">
        <f>#REF!</f>
        <v>#REF!</v>
      </c>
      <c r="J10" s="5" t="e">
        <f>#REF!</f>
        <v>#REF!</v>
      </c>
      <c r="K10" s="5" t="e">
        <f>#REF!</f>
        <v>#REF!</v>
      </c>
      <c r="L10" s="5" t="e">
        <f>I10</f>
        <v>#REF!</v>
      </c>
      <c r="M10" s="5" t="e">
        <f>#REF!</f>
        <v>#REF!</v>
      </c>
      <c r="N10" s="5" t="e">
        <f>#REF!</f>
        <v>#REF!</v>
      </c>
      <c r="O10" s="5" t="e">
        <f>#REF!</f>
        <v>#REF!</v>
      </c>
      <c r="P10" s="5"/>
      <c r="Q10" s="5" t="e">
        <f>M10</f>
        <v>#REF!</v>
      </c>
      <c r="R10" s="5" t="e">
        <f>#REF!</f>
        <v>#REF!</v>
      </c>
      <c r="S10" s="11" t="e">
        <f>#REF!</f>
        <v>#REF!</v>
      </c>
      <c r="T10" s="5" t="e">
        <f>#REF!</f>
        <v>#REF!</v>
      </c>
      <c r="U10" s="5" t="e">
        <f>R10</f>
        <v>#REF!</v>
      </c>
    </row>
    <row r="11" spans="1:21" ht="12.75" customHeight="1" hidden="1">
      <c r="A11" s="21" t="s">
        <v>47</v>
      </c>
      <c r="B11" s="7" t="s">
        <v>46</v>
      </c>
      <c r="C11" s="5"/>
      <c r="D11" s="8">
        <v>908588</v>
      </c>
      <c r="E11" s="8">
        <v>908588</v>
      </c>
      <c r="F11" s="8" t="e">
        <f>#REF!-F10</f>
        <v>#REF!</v>
      </c>
      <c r="G11" s="8" t="e">
        <f>#REF!-G10</f>
        <v>#REF!</v>
      </c>
      <c r="H11" s="6" t="e">
        <f>#REF!-H10</f>
        <v>#REF!</v>
      </c>
      <c r="I11" s="10" t="e">
        <f>#REF!-I10</f>
        <v>#REF!</v>
      </c>
      <c r="J11" s="10" t="e">
        <f>#REF!-J10</f>
        <v>#REF!</v>
      </c>
      <c r="K11" s="10" t="e">
        <f>#REF!-K10</f>
        <v>#REF!</v>
      </c>
      <c r="L11" s="6" t="e">
        <f>#REF!-L10</f>
        <v>#REF!</v>
      </c>
      <c r="M11" s="10" t="e">
        <f>#REF!-M10</f>
        <v>#REF!</v>
      </c>
      <c r="N11" s="10" t="e">
        <f>#REF!-N10</f>
        <v>#REF!</v>
      </c>
      <c r="O11" s="10" t="e">
        <f>#REF!-O10</f>
        <v>#REF!</v>
      </c>
      <c r="P11" s="10"/>
      <c r="Q11" s="6" t="e">
        <f>#REF!-Q10</f>
        <v>#REF!</v>
      </c>
      <c r="R11" s="10" t="e">
        <f>#REF!-R10</f>
        <v>#REF!</v>
      </c>
      <c r="S11" s="10" t="e">
        <f>#REF!-S10</f>
        <v>#REF!</v>
      </c>
      <c r="T11" s="10" t="e">
        <f>#REF!-T10</f>
        <v>#REF!</v>
      </c>
      <c r="U11" s="6" t="e">
        <f>#REF!-U10</f>
        <v>#REF!</v>
      </c>
    </row>
    <row r="12" spans="1:21" ht="23.25" customHeight="1">
      <c r="A12" s="26" t="s">
        <v>75</v>
      </c>
      <c r="B12" s="16" t="s">
        <v>50</v>
      </c>
      <c r="C12" s="5">
        <f>C14+C15</f>
        <v>35475.2</v>
      </c>
      <c r="D12" s="5">
        <f>H12+L12+Q12+U12</f>
        <v>35475.2</v>
      </c>
      <c r="E12" s="5">
        <f>E14+E15</f>
        <v>1528.2</v>
      </c>
      <c r="F12" s="5">
        <f>F14+F15</f>
        <v>4937.2</v>
      </c>
      <c r="G12" s="5">
        <f>G14+G15</f>
        <v>3646.5</v>
      </c>
      <c r="H12" s="5">
        <f>E12+F12+G12</f>
        <v>10111.9</v>
      </c>
      <c r="I12" s="5">
        <f>I14+I15</f>
        <v>1827.8</v>
      </c>
      <c r="J12" s="5">
        <f>J14+J15</f>
        <v>954</v>
      </c>
      <c r="K12" s="5">
        <f>K14+K15</f>
        <v>2101.2999999999997</v>
      </c>
      <c r="L12" s="5">
        <f>I12+J12+K12</f>
        <v>4883.1</v>
      </c>
      <c r="M12" s="5">
        <f>M14+M15</f>
        <v>3638.2</v>
      </c>
      <c r="N12" s="5">
        <f>N14+N15</f>
        <v>3639.5</v>
      </c>
      <c r="O12" s="5">
        <f>O14+O15</f>
        <v>3307.3</v>
      </c>
      <c r="P12" s="5"/>
      <c r="Q12" s="5">
        <f>M12+N12+O12</f>
        <v>10585</v>
      </c>
      <c r="R12" s="5">
        <f>R14+R15</f>
        <v>4403.8</v>
      </c>
      <c r="S12" s="5">
        <f>S14+S15</f>
        <v>2856.9</v>
      </c>
      <c r="T12" s="5">
        <f>T14+T15</f>
        <v>2634.5</v>
      </c>
      <c r="U12" s="5">
        <f>R12+S12+T12</f>
        <v>9895.2</v>
      </c>
    </row>
    <row r="13" spans="1:21" ht="12" customHeight="1">
      <c r="A13" s="21" t="s">
        <v>53</v>
      </c>
      <c r="B13" s="16"/>
      <c r="C13" s="5"/>
      <c r="D13" s="5"/>
      <c r="E13" s="8"/>
      <c r="F13" s="8"/>
      <c r="G13" s="8"/>
      <c r="H13" s="5"/>
      <c r="I13" s="10"/>
      <c r="J13" s="10"/>
      <c r="K13" s="10"/>
      <c r="L13" s="5">
        <f aca="true" t="shared" si="0" ref="L13:L31">I13+J13+K13</f>
        <v>0</v>
      </c>
      <c r="M13" s="10"/>
      <c r="N13" s="10"/>
      <c r="O13" s="10"/>
      <c r="P13" s="10"/>
      <c r="Q13" s="5">
        <f aca="true" t="shared" si="1" ref="Q13:Q31">M13+N13+O13</f>
        <v>0</v>
      </c>
      <c r="R13" s="10"/>
      <c r="S13" s="10"/>
      <c r="T13" s="10"/>
      <c r="U13" s="5">
        <f aca="true" t="shared" si="2" ref="U13:U31">R13+S13+T13</f>
        <v>0</v>
      </c>
    </row>
    <row r="14" spans="1:21" ht="26.25" customHeight="1">
      <c r="A14" s="22" t="s">
        <v>77</v>
      </c>
      <c r="B14" s="7" t="s">
        <v>55</v>
      </c>
      <c r="C14" s="5">
        <v>8495.7</v>
      </c>
      <c r="D14" s="5">
        <f>H14+L14+Q14+U14</f>
        <v>8495.7</v>
      </c>
      <c r="E14" s="8">
        <v>656.2</v>
      </c>
      <c r="F14" s="8">
        <v>322.4</v>
      </c>
      <c r="G14" s="8">
        <v>456.8</v>
      </c>
      <c r="H14" s="5">
        <f aca="true" t="shared" si="3" ref="H14:H31">E14+F14+G14</f>
        <v>1435.4</v>
      </c>
      <c r="I14" s="8">
        <v>635.8</v>
      </c>
      <c r="J14" s="8">
        <v>202.5</v>
      </c>
      <c r="K14" s="8">
        <v>219.2</v>
      </c>
      <c r="L14" s="5">
        <f t="shared" si="0"/>
        <v>1057.5</v>
      </c>
      <c r="M14" s="8">
        <v>956</v>
      </c>
      <c r="N14" s="15">
        <v>730.9</v>
      </c>
      <c r="O14" s="15">
        <v>584.2</v>
      </c>
      <c r="P14" s="13"/>
      <c r="Q14" s="5">
        <f t="shared" si="1"/>
        <v>2271.1000000000004</v>
      </c>
      <c r="R14" s="8">
        <v>1037</v>
      </c>
      <c r="S14" s="8">
        <v>1294.7</v>
      </c>
      <c r="T14" s="8">
        <v>1400</v>
      </c>
      <c r="U14" s="5">
        <f t="shared" si="2"/>
        <v>3731.7</v>
      </c>
    </row>
    <row r="15" spans="1:21" ht="14.25" customHeight="1">
      <c r="A15" s="23" t="s">
        <v>79</v>
      </c>
      <c r="B15" s="7" t="s">
        <v>51</v>
      </c>
      <c r="C15" s="5">
        <v>26979.5</v>
      </c>
      <c r="D15" s="5">
        <f aca="true" t="shared" si="4" ref="D15:D31">H15+L15+Q15+U15</f>
        <v>26979.5</v>
      </c>
      <c r="E15" s="17">
        <v>872</v>
      </c>
      <c r="F15" s="17">
        <v>4614.8</v>
      </c>
      <c r="G15" s="17">
        <v>3189.7</v>
      </c>
      <c r="H15" s="5">
        <f t="shared" si="3"/>
        <v>8676.5</v>
      </c>
      <c r="I15" s="8">
        <v>1192</v>
      </c>
      <c r="J15" s="8">
        <v>751.5</v>
      </c>
      <c r="K15" s="8">
        <v>1882.1</v>
      </c>
      <c r="L15" s="5">
        <f t="shared" si="0"/>
        <v>3825.6</v>
      </c>
      <c r="M15" s="8">
        <v>2682.2</v>
      </c>
      <c r="N15" s="8">
        <v>2908.6</v>
      </c>
      <c r="O15" s="8">
        <v>2723.1</v>
      </c>
      <c r="P15" s="13"/>
      <c r="Q15" s="5">
        <f t="shared" si="1"/>
        <v>8313.9</v>
      </c>
      <c r="R15" s="8">
        <v>3366.8</v>
      </c>
      <c r="S15" s="8">
        <v>1562.2</v>
      </c>
      <c r="T15" s="8">
        <v>1234.5</v>
      </c>
      <c r="U15" s="5">
        <f t="shared" si="2"/>
        <v>6163.5</v>
      </c>
    </row>
    <row r="16" spans="1:21" ht="22.5" customHeight="1">
      <c r="A16" s="27" t="s">
        <v>76</v>
      </c>
      <c r="B16" s="16" t="s">
        <v>52</v>
      </c>
      <c r="C16" s="5">
        <v>35108.7</v>
      </c>
      <c r="D16" s="5">
        <f>H16+L16+Q16+U16</f>
        <v>35108.7</v>
      </c>
      <c r="E16" s="6">
        <f>E18+E19+E20+E21</f>
        <v>876.2</v>
      </c>
      <c r="F16" s="6">
        <f>F18+F19+F20+F21</f>
        <v>2961.2</v>
      </c>
      <c r="G16" s="6">
        <f>G18+G19+G20+G21</f>
        <v>5226.2</v>
      </c>
      <c r="H16" s="5">
        <f t="shared" si="3"/>
        <v>9063.599999999999</v>
      </c>
      <c r="I16" s="6">
        <f>I18+I19+I20+I21</f>
        <v>2643.5</v>
      </c>
      <c r="J16" s="6">
        <f>J18+J19+J20+J21</f>
        <v>1118</v>
      </c>
      <c r="K16" s="6">
        <f>K18+K19+K20+K21</f>
        <v>1528.7</v>
      </c>
      <c r="L16" s="5">
        <f>I16+J16+K16</f>
        <v>5290.2</v>
      </c>
      <c r="M16" s="6">
        <f>M18+M19+M20+M21</f>
        <v>2270.2</v>
      </c>
      <c r="N16" s="6">
        <f>N18+N19+N20+N21</f>
        <v>4264.3</v>
      </c>
      <c r="O16" s="6">
        <f>O21</f>
        <v>3747.3</v>
      </c>
      <c r="P16" s="14"/>
      <c r="Q16" s="5">
        <f>M16+N16+O16</f>
        <v>10281.8</v>
      </c>
      <c r="R16" s="6">
        <f>R18+R19+R20+R21</f>
        <v>5160.9</v>
      </c>
      <c r="S16" s="6">
        <f>S18+S19+S20+S21</f>
        <v>2873.7999999999997</v>
      </c>
      <c r="T16" s="6">
        <f>T18+T19+T20+T21</f>
        <v>2438.4</v>
      </c>
      <c r="U16" s="5">
        <f t="shared" si="2"/>
        <v>10473.099999999999</v>
      </c>
    </row>
    <row r="17" spans="1:21" ht="12.75" customHeight="1">
      <c r="A17" s="28" t="s">
        <v>53</v>
      </c>
      <c r="B17" s="16"/>
      <c r="C17" s="5">
        <f aca="true" t="shared" si="5" ref="C17:C31">D17</f>
        <v>0</v>
      </c>
      <c r="D17" s="5">
        <f t="shared" si="4"/>
        <v>0</v>
      </c>
      <c r="E17" s="8"/>
      <c r="F17" s="8"/>
      <c r="G17" s="8"/>
      <c r="H17" s="5">
        <f t="shared" si="3"/>
        <v>0</v>
      </c>
      <c r="I17" s="8"/>
      <c r="J17" s="8"/>
      <c r="K17" s="8"/>
      <c r="L17" s="5">
        <f t="shared" si="0"/>
        <v>0</v>
      </c>
      <c r="M17" s="8"/>
      <c r="N17" s="15"/>
      <c r="O17" s="15"/>
      <c r="P17" s="13"/>
      <c r="Q17" s="5">
        <f t="shared" si="1"/>
        <v>0</v>
      </c>
      <c r="R17" s="8"/>
      <c r="S17" s="8"/>
      <c r="T17" s="8"/>
      <c r="U17" s="5">
        <f t="shared" si="2"/>
        <v>0</v>
      </c>
    </row>
    <row r="18" spans="1:21" ht="61.5" customHeight="1">
      <c r="A18" s="29" t="s">
        <v>85</v>
      </c>
      <c r="B18" s="7" t="s">
        <v>56</v>
      </c>
      <c r="C18" s="5">
        <v>0</v>
      </c>
      <c r="D18" s="5">
        <f t="shared" si="4"/>
        <v>0</v>
      </c>
      <c r="E18" s="8">
        <v>0</v>
      </c>
      <c r="F18" s="8">
        <v>0</v>
      </c>
      <c r="G18" s="8">
        <v>0</v>
      </c>
      <c r="H18" s="5">
        <f t="shared" si="3"/>
        <v>0</v>
      </c>
      <c r="I18" s="8">
        <v>0</v>
      </c>
      <c r="J18" s="8">
        <v>0</v>
      </c>
      <c r="K18" s="8">
        <v>0</v>
      </c>
      <c r="L18" s="5">
        <f t="shared" si="0"/>
        <v>0</v>
      </c>
      <c r="M18" s="8">
        <v>0</v>
      </c>
      <c r="N18" s="15">
        <v>0</v>
      </c>
      <c r="O18" s="15">
        <v>0</v>
      </c>
      <c r="P18" s="13"/>
      <c r="Q18" s="5">
        <f t="shared" si="1"/>
        <v>0</v>
      </c>
      <c r="R18" s="8">
        <v>0</v>
      </c>
      <c r="S18" s="8">
        <v>0</v>
      </c>
      <c r="T18" s="8">
        <v>0</v>
      </c>
      <c r="U18" s="5">
        <f t="shared" si="2"/>
        <v>0</v>
      </c>
    </row>
    <row r="19" spans="1:21" ht="24.75" customHeight="1">
      <c r="A19" s="29" t="s">
        <v>80</v>
      </c>
      <c r="B19" s="7" t="s">
        <v>57</v>
      </c>
      <c r="C19" s="5">
        <f t="shared" si="5"/>
        <v>0</v>
      </c>
      <c r="D19" s="5">
        <f t="shared" si="4"/>
        <v>0</v>
      </c>
      <c r="E19" s="8">
        <v>0</v>
      </c>
      <c r="F19" s="8">
        <v>0</v>
      </c>
      <c r="G19" s="8">
        <v>0</v>
      </c>
      <c r="H19" s="5">
        <f t="shared" si="3"/>
        <v>0</v>
      </c>
      <c r="I19" s="8">
        <v>0</v>
      </c>
      <c r="J19" s="8">
        <v>0</v>
      </c>
      <c r="K19" s="8">
        <v>0</v>
      </c>
      <c r="L19" s="5">
        <f t="shared" si="0"/>
        <v>0</v>
      </c>
      <c r="M19" s="8">
        <v>0</v>
      </c>
      <c r="N19" s="15">
        <v>0</v>
      </c>
      <c r="O19" s="15">
        <v>0</v>
      </c>
      <c r="P19" s="13"/>
      <c r="Q19" s="5">
        <f t="shared" si="1"/>
        <v>0</v>
      </c>
      <c r="R19" s="8">
        <v>0</v>
      </c>
      <c r="S19" s="8">
        <v>0</v>
      </c>
      <c r="T19" s="8">
        <v>0</v>
      </c>
      <c r="U19" s="5">
        <f t="shared" si="2"/>
        <v>0</v>
      </c>
    </row>
    <row r="20" spans="1:21" ht="48" customHeight="1">
      <c r="A20" s="29" t="s">
        <v>84</v>
      </c>
      <c r="B20" s="7" t="s">
        <v>58</v>
      </c>
      <c r="C20" s="5">
        <v>4.2</v>
      </c>
      <c r="D20" s="5">
        <f t="shared" si="4"/>
        <v>4.2</v>
      </c>
      <c r="E20" s="8">
        <v>0</v>
      </c>
      <c r="F20" s="8">
        <v>0</v>
      </c>
      <c r="G20" s="8">
        <v>0</v>
      </c>
      <c r="H20" s="5">
        <f t="shared" si="3"/>
        <v>0</v>
      </c>
      <c r="I20" s="8">
        <v>0</v>
      </c>
      <c r="J20" s="8">
        <v>0</v>
      </c>
      <c r="K20" s="8">
        <v>0</v>
      </c>
      <c r="L20" s="5">
        <f t="shared" si="0"/>
        <v>0</v>
      </c>
      <c r="M20" s="8">
        <v>0</v>
      </c>
      <c r="N20" s="15">
        <v>0</v>
      </c>
      <c r="O20" s="15">
        <v>0</v>
      </c>
      <c r="P20" s="13"/>
      <c r="Q20" s="5">
        <f t="shared" si="1"/>
        <v>0</v>
      </c>
      <c r="R20" s="8">
        <v>0</v>
      </c>
      <c r="S20" s="8">
        <v>4.2</v>
      </c>
      <c r="T20" s="8">
        <v>0</v>
      </c>
      <c r="U20" s="5">
        <f t="shared" si="2"/>
        <v>4.2</v>
      </c>
    </row>
    <row r="21" spans="1:21" ht="13.5" customHeight="1">
      <c r="A21" s="29" t="s">
        <v>54</v>
      </c>
      <c r="B21" s="7" t="s">
        <v>59</v>
      </c>
      <c r="C21" s="5">
        <f>C16-C20</f>
        <v>35104.5</v>
      </c>
      <c r="D21" s="5">
        <f t="shared" si="4"/>
        <v>35104.5</v>
      </c>
      <c r="E21" s="8">
        <v>876.2</v>
      </c>
      <c r="F21" s="8">
        <v>2961.2</v>
      </c>
      <c r="G21" s="8">
        <v>5226.2</v>
      </c>
      <c r="H21" s="5">
        <f>E21+F21+G21</f>
        <v>9063.599999999999</v>
      </c>
      <c r="I21" s="8">
        <v>2643.5</v>
      </c>
      <c r="J21" s="8">
        <v>1118</v>
      </c>
      <c r="K21" s="8">
        <v>1528.7</v>
      </c>
      <c r="L21" s="5">
        <f t="shared" si="0"/>
        <v>5290.2</v>
      </c>
      <c r="M21" s="8">
        <v>2270.2</v>
      </c>
      <c r="N21" s="15">
        <v>4264.3</v>
      </c>
      <c r="O21" s="15">
        <v>3747.3</v>
      </c>
      <c r="P21" s="13"/>
      <c r="Q21" s="5">
        <f t="shared" si="1"/>
        <v>10281.8</v>
      </c>
      <c r="R21" s="8">
        <v>5160.9</v>
      </c>
      <c r="S21" s="8">
        <v>2869.6</v>
      </c>
      <c r="T21" s="8">
        <v>2438.4</v>
      </c>
      <c r="U21" s="5">
        <f t="shared" si="2"/>
        <v>10468.9</v>
      </c>
    </row>
    <row r="22" spans="1:21" ht="14.25" customHeight="1">
      <c r="A22" s="27" t="s">
        <v>60</v>
      </c>
      <c r="B22" s="16" t="s">
        <v>61</v>
      </c>
      <c r="C22" s="5">
        <f>C12-C16</f>
        <v>366.5</v>
      </c>
      <c r="D22" s="5">
        <f>H22+L22+Q22+U22</f>
        <v>366.50000000000455</v>
      </c>
      <c r="E22" s="6">
        <f>E12-E16</f>
        <v>652</v>
      </c>
      <c r="F22" s="6">
        <f>F12-F16</f>
        <v>1976</v>
      </c>
      <c r="G22" s="6">
        <f>G12-G16</f>
        <v>-1579.6999999999998</v>
      </c>
      <c r="H22" s="6">
        <f>H12-H16</f>
        <v>1048.300000000001</v>
      </c>
      <c r="I22" s="6">
        <f aca="true" t="shared" si="6" ref="I22:T22">I12-I16</f>
        <v>-815.7</v>
      </c>
      <c r="J22" s="6">
        <f>J12-J16</f>
        <v>-164</v>
      </c>
      <c r="K22" s="6">
        <f t="shared" si="6"/>
        <v>572.5999999999997</v>
      </c>
      <c r="L22" s="6">
        <f t="shared" si="6"/>
        <v>-407.09999999999945</v>
      </c>
      <c r="M22" s="6">
        <f t="shared" si="6"/>
        <v>1368</v>
      </c>
      <c r="N22" s="6">
        <f t="shared" si="6"/>
        <v>-624.8000000000002</v>
      </c>
      <c r="O22" s="6">
        <f t="shared" si="6"/>
        <v>-440</v>
      </c>
      <c r="P22" s="6">
        <f t="shared" si="6"/>
        <v>0</v>
      </c>
      <c r="Q22" s="6">
        <f t="shared" si="6"/>
        <v>303.2000000000007</v>
      </c>
      <c r="R22" s="6">
        <f t="shared" si="6"/>
        <v>-757.0999999999995</v>
      </c>
      <c r="S22" s="6">
        <f t="shared" si="6"/>
        <v>-16.899999999999636</v>
      </c>
      <c r="T22" s="6">
        <f t="shared" si="6"/>
        <v>196.0999999999999</v>
      </c>
      <c r="U22" s="6">
        <f>U12-U16</f>
        <v>-577.8999999999978</v>
      </c>
    </row>
    <row r="23" spans="1:21" ht="33.75" customHeight="1">
      <c r="A23" s="27" t="s">
        <v>62</v>
      </c>
      <c r="B23" s="16" t="s">
        <v>63</v>
      </c>
      <c r="C23" s="5">
        <f>D23</f>
        <v>-366.50000000000455</v>
      </c>
      <c r="D23" s="5">
        <f>H23+L23+Q23+U23</f>
        <v>-366.50000000000455</v>
      </c>
      <c r="E23" s="6">
        <f>E35</f>
        <v>-652.0000000000001</v>
      </c>
      <c r="F23" s="6">
        <f>F35</f>
        <v>-1976.0000000000002</v>
      </c>
      <c r="G23" s="6">
        <f>G35</f>
        <v>1579.6999999999998</v>
      </c>
      <c r="H23" s="6">
        <f>-H22</f>
        <v>-1048.300000000001</v>
      </c>
      <c r="I23" s="6">
        <f>I35</f>
        <v>815.7000000000007</v>
      </c>
      <c r="J23" s="6">
        <f aca="true" t="shared" si="7" ref="J23:T23">J35</f>
        <v>164.0000000000009</v>
      </c>
      <c r="K23" s="6">
        <f t="shared" si="7"/>
        <v>-572.5999999999988</v>
      </c>
      <c r="L23" s="6">
        <f>-L22</f>
        <v>407.09999999999945</v>
      </c>
      <c r="M23" s="6">
        <f t="shared" si="7"/>
        <v>-1367.9999999999998</v>
      </c>
      <c r="N23" s="6">
        <f t="shared" si="7"/>
        <v>624.8000000000002</v>
      </c>
      <c r="O23" s="6">
        <f t="shared" si="7"/>
        <v>440</v>
      </c>
      <c r="P23" s="6">
        <f t="shared" si="7"/>
        <v>0</v>
      </c>
      <c r="Q23" s="6">
        <f>-Q22</f>
        <v>-303.2000000000007</v>
      </c>
      <c r="R23" s="6">
        <f t="shared" si="7"/>
        <v>-242.90000000000055</v>
      </c>
      <c r="S23" s="49">
        <f t="shared" si="7"/>
        <v>16.89999999999918</v>
      </c>
      <c r="T23" s="6">
        <f t="shared" si="7"/>
        <v>2107.1</v>
      </c>
      <c r="U23" s="6">
        <f>-U22</f>
        <v>577.8999999999978</v>
      </c>
    </row>
    <row r="24" spans="1:21" ht="35.25" customHeight="1">
      <c r="A24" s="24" t="s">
        <v>64</v>
      </c>
      <c r="B24" s="16" t="s">
        <v>65</v>
      </c>
      <c r="C24" s="5">
        <f t="shared" si="5"/>
        <v>0</v>
      </c>
      <c r="D24" s="5">
        <f t="shared" si="4"/>
        <v>0</v>
      </c>
      <c r="E24" s="6"/>
      <c r="F24" s="6"/>
      <c r="G24" s="6"/>
      <c r="H24" s="5">
        <f t="shared" si="3"/>
        <v>0</v>
      </c>
      <c r="I24" s="6"/>
      <c r="J24" s="6"/>
      <c r="K24" s="6"/>
      <c r="L24" s="5">
        <f t="shared" si="0"/>
        <v>0</v>
      </c>
      <c r="M24" s="6"/>
      <c r="N24" s="6"/>
      <c r="O24" s="6"/>
      <c r="P24" s="14"/>
      <c r="Q24" s="5">
        <f t="shared" si="1"/>
        <v>0</v>
      </c>
      <c r="R24" s="6"/>
      <c r="S24" s="6"/>
      <c r="T24" s="6">
        <f>T26</f>
        <v>0</v>
      </c>
      <c r="U24" s="5">
        <f t="shared" si="2"/>
        <v>0</v>
      </c>
    </row>
    <row r="25" spans="1:21" ht="14.25" customHeight="1">
      <c r="A25" s="28" t="s">
        <v>53</v>
      </c>
      <c r="B25" s="16"/>
      <c r="C25" s="5">
        <f t="shared" si="5"/>
        <v>0</v>
      </c>
      <c r="D25" s="5">
        <f t="shared" si="4"/>
        <v>0</v>
      </c>
      <c r="E25" s="8"/>
      <c r="F25" s="8"/>
      <c r="G25" s="8"/>
      <c r="H25" s="5">
        <f t="shared" si="3"/>
        <v>0</v>
      </c>
      <c r="I25" s="8"/>
      <c r="J25" s="8"/>
      <c r="K25" s="8"/>
      <c r="L25" s="5">
        <f t="shared" si="0"/>
        <v>0</v>
      </c>
      <c r="M25" s="8"/>
      <c r="N25" s="15"/>
      <c r="O25" s="15"/>
      <c r="P25" s="13"/>
      <c r="Q25" s="5">
        <f t="shared" si="1"/>
        <v>0</v>
      </c>
      <c r="R25" s="8"/>
      <c r="S25" s="8"/>
      <c r="T25" s="8"/>
      <c r="U25" s="5">
        <f t="shared" si="2"/>
        <v>0</v>
      </c>
    </row>
    <row r="26" spans="1:21" ht="58.5" customHeight="1">
      <c r="A26" s="30" t="s">
        <v>86</v>
      </c>
      <c r="B26" s="7" t="s">
        <v>66</v>
      </c>
      <c r="C26" s="5">
        <f t="shared" si="5"/>
        <v>0</v>
      </c>
      <c r="D26" s="5">
        <f t="shared" si="4"/>
        <v>0</v>
      </c>
      <c r="E26" s="8"/>
      <c r="F26" s="8"/>
      <c r="G26" s="8">
        <v>0</v>
      </c>
      <c r="H26" s="5">
        <f t="shared" si="3"/>
        <v>0</v>
      </c>
      <c r="I26" s="8"/>
      <c r="J26" s="8"/>
      <c r="K26" s="8"/>
      <c r="L26" s="5">
        <f t="shared" si="0"/>
        <v>0</v>
      </c>
      <c r="M26" s="8"/>
      <c r="N26" s="8"/>
      <c r="O26" s="8"/>
      <c r="P26" s="13"/>
      <c r="Q26" s="5">
        <f t="shared" si="1"/>
        <v>0</v>
      </c>
      <c r="R26" s="8"/>
      <c r="S26" s="8"/>
      <c r="T26" s="8"/>
      <c r="U26" s="5">
        <f t="shared" si="2"/>
        <v>0</v>
      </c>
    </row>
    <row r="27" spans="1:21" ht="49.5" customHeight="1">
      <c r="A27" s="29" t="s">
        <v>87</v>
      </c>
      <c r="B27" s="7" t="s">
        <v>67</v>
      </c>
      <c r="C27" s="5">
        <f t="shared" si="5"/>
        <v>0</v>
      </c>
      <c r="D27" s="5">
        <f t="shared" si="4"/>
        <v>0</v>
      </c>
      <c r="E27" s="17"/>
      <c r="F27" s="17"/>
      <c r="G27" s="17"/>
      <c r="H27" s="5">
        <f t="shared" si="3"/>
        <v>0</v>
      </c>
      <c r="I27" s="8"/>
      <c r="J27" s="8"/>
      <c r="K27" s="8"/>
      <c r="L27" s="5">
        <f t="shared" si="0"/>
        <v>0</v>
      </c>
      <c r="M27" s="8"/>
      <c r="N27" s="8"/>
      <c r="O27" s="8"/>
      <c r="P27" s="13"/>
      <c r="Q27" s="5">
        <f t="shared" si="1"/>
        <v>0</v>
      </c>
      <c r="R27" s="8"/>
      <c r="S27" s="8"/>
      <c r="T27" s="8"/>
      <c r="U27" s="5">
        <f t="shared" si="2"/>
        <v>0</v>
      </c>
    </row>
    <row r="28" spans="1:21" ht="14.25" customHeight="1">
      <c r="A28" s="31" t="s">
        <v>91</v>
      </c>
      <c r="B28" s="7" t="s">
        <v>68</v>
      </c>
      <c r="C28" s="5">
        <f t="shared" si="5"/>
        <v>0</v>
      </c>
      <c r="D28" s="5">
        <f t="shared" si="4"/>
        <v>0</v>
      </c>
      <c r="E28" s="8"/>
      <c r="F28" s="9"/>
      <c r="G28" s="9">
        <v>0</v>
      </c>
      <c r="H28" s="5">
        <f t="shared" si="3"/>
        <v>0</v>
      </c>
      <c r="I28" s="9"/>
      <c r="J28" s="9"/>
      <c r="K28" s="9"/>
      <c r="L28" s="5">
        <f t="shared" si="0"/>
        <v>0</v>
      </c>
      <c r="M28" s="12"/>
      <c r="N28" s="12"/>
      <c r="O28" s="12"/>
      <c r="P28" s="13"/>
      <c r="Q28" s="5">
        <f t="shared" si="1"/>
        <v>0</v>
      </c>
      <c r="R28" s="8"/>
      <c r="S28" s="8"/>
      <c r="T28" s="8"/>
      <c r="U28" s="5">
        <f t="shared" si="2"/>
        <v>0</v>
      </c>
    </row>
    <row r="29" spans="1:21" ht="47.25" customHeight="1">
      <c r="A29" s="38" t="s">
        <v>78</v>
      </c>
      <c r="B29" s="16" t="s">
        <v>69</v>
      </c>
      <c r="C29" s="5">
        <f t="shared" si="5"/>
        <v>1000</v>
      </c>
      <c r="D29" s="5">
        <f t="shared" si="4"/>
        <v>1000</v>
      </c>
      <c r="E29" s="6"/>
      <c r="F29" s="6"/>
      <c r="G29" s="6"/>
      <c r="H29" s="5">
        <f t="shared" si="3"/>
        <v>0</v>
      </c>
      <c r="I29" s="6"/>
      <c r="J29" s="6"/>
      <c r="K29" s="6"/>
      <c r="L29" s="5">
        <f t="shared" si="0"/>
        <v>0</v>
      </c>
      <c r="M29" s="6"/>
      <c r="N29" s="6"/>
      <c r="O29" s="6"/>
      <c r="P29" s="6"/>
      <c r="Q29" s="5">
        <f t="shared" si="1"/>
        <v>0</v>
      </c>
      <c r="R29" s="6"/>
      <c r="S29" s="6">
        <f>S31</f>
        <v>1000</v>
      </c>
      <c r="T29" s="6">
        <f>T31</f>
        <v>0</v>
      </c>
      <c r="U29" s="5">
        <f t="shared" si="2"/>
        <v>1000</v>
      </c>
    </row>
    <row r="30" spans="1:21" ht="14.25" customHeight="1">
      <c r="A30" s="28" t="s">
        <v>53</v>
      </c>
      <c r="B30" s="16"/>
      <c r="C30" s="5">
        <f t="shared" si="5"/>
        <v>0</v>
      </c>
      <c r="D30" s="5">
        <f t="shared" si="4"/>
        <v>0</v>
      </c>
      <c r="E30" s="17"/>
      <c r="F30" s="17"/>
      <c r="G30" s="17"/>
      <c r="H30" s="5">
        <f t="shared" si="3"/>
        <v>0</v>
      </c>
      <c r="I30" s="8"/>
      <c r="J30" s="8"/>
      <c r="K30" s="8"/>
      <c r="L30" s="5">
        <f t="shared" si="0"/>
        <v>0</v>
      </c>
      <c r="M30" s="8"/>
      <c r="N30" s="8"/>
      <c r="O30" s="8"/>
      <c r="P30" s="13"/>
      <c r="Q30" s="5">
        <f t="shared" si="1"/>
        <v>0</v>
      </c>
      <c r="R30" s="8"/>
      <c r="S30" s="8"/>
      <c r="T30" s="8"/>
      <c r="U30" s="5">
        <f t="shared" si="2"/>
        <v>0</v>
      </c>
    </row>
    <row r="31" spans="1:21" ht="51" customHeight="1">
      <c r="A31" s="28" t="s">
        <v>88</v>
      </c>
      <c r="B31" s="7" t="s">
        <v>70</v>
      </c>
      <c r="C31" s="5">
        <f t="shared" si="5"/>
        <v>1000</v>
      </c>
      <c r="D31" s="5">
        <f t="shared" si="4"/>
        <v>1000</v>
      </c>
      <c r="E31" s="17"/>
      <c r="F31" s="17"/>
      <c r="G31" s="17">
        <v>0</v>
      </c>
      <c r="H31" s="5">
        <f t="shared" si="3"/>
        <v>0</v>
      </c>
      <c r="I31" s="8"/>
      <c r="J31" s="8"/>
      <c r="K31" s="8"/>
      <c r="L31" s="5">
        <f t="shared" si="0"/>
        <v>0</v>
      </c>
      <c r="M31" s="8"/>
      <c r="N31" s="8"/>
      <c r="O31" s="8"/>
      <c r="P31" s="13"/>
      <c r="Q31" s="5">
        <f t="shared" si="1"/>
        <v>0</v>
      </c>
      <c r="R31" s="8"/>
      <c r="S31" s="8">
        <v>1000</v>
      </c>
      <c r="T31" s="8">
        <v>0</v>
      </c>
      <c r="U31" s="5">
        <f t="shared" si="2"/>
        <v>1000</v>
      </c>
    </row>
    <row r="32" spans="1:22" ht="73.5" customHeight="1">
      <c r="A32" s="25" t="s">
        <v>89</v>
      </c>
      <c r="B32" s="16" t="s">
        <v>71</v>
      </c>
      <c r="C32" s="5">
        <f>C22+C24-C29</f>
        <v>-633.5</v>
      </c>
      <c r="D32" s="5">
        <f>D22+D24-D29</f>
        <v>-633.4999999999955</v>
      </c>
      <c r="E32" s="5">
        <f aca="true" t="shared" si="8" ref="E32:T32">E22+E24-E29</f>
        <v>652</v>
      </c>
      <c r="F32" s="5">
        <f>F22+F24-F29</f>
        <v>1976</v>
      </c>
      <c r="G32" s="5">
        <f t="shared" si="8"/>
        <v>-1579.6999999999998</v>
      </c>
      <c r="H32" s="5">
        <f t="shared" si="8"/>
        <v>1048.300000000001</v>
      </c>
      <c r="I32" s="5">
        <f>I22+I24-I29</f>
        <v>-815.7</v>
      </c>
      <c r="J32" s="5">
        <f t="shared" si="8"/>
        <v>-164</v>
      </c>
      <c r="K32" s="5">
        <f t="shared" si="8"/>
        <v>572.5999999999997</v>
      </c>
      <c r="L32" s="5">
        <f>L22+L24-L29</f>
        <v>-407.09999999999945</v>
      </c>
      <c r="M32" s="5">
        <f t="shared" si="8"/>
        <v>1368</v>
      </c>
      <c r="N32" s="5">
        <f t="shared" si="8"/>
        <v>-624.8000000000002</v>
      </c>
      <c r="O32" s="5">
        <f t="shared" si="8"/>
        <v>-440</v>
      </c>
      <c r="P32" s="5">
        <f t="shared" si="8"/>
        <v>0</v>
      </c>
      <c r="Q32" s="5">
        <f t="shared" si="8"/>
        <v>303.2000000000007</v>
      </c>
      <c r="R32" s="5">
        <f t="shared" si="8"/>
        <v>-757.0999999999995</v>
      </c>
      <c r="S32" s="5">
        <f t="shared" si="8"/>
        <v>-1016.8999999999996</v>
      </c>
      <c r="T32" s="5">
        <f t="shared" si="8"/>
        <v>196.0999999999999</v>
      </c>
      <c r="U32" s="5">
        <f>U22+U24-U29</f>
        <v>-1577.8999999999978</v>
      </c>
      <c r="V32" s="4"/>
    </row>
    <row r="33" spans="1:22" ht="52.5" customHeight="1">
      <c r="A33" s="37" t="s">
        <v>96</v>
      </c>
      <c r="B33" s="16" t="s">
        <v>72</v>
      </c>
      <c r="C33" s="5">
        <v>645.6</v>
      </c>
      <c r="D33" s="5">
        <f>C33</f>
        <v>645.6</v>
      </c>
      <c r="E33" s="8">
        <f>D33</f>
        <v>645.6</v>
      </c>
      <c r="F33" s="8">
        <f>E33+E12-E16</f>
        <v>1297.6000000000001</v>
      </c>
      <c r="G33" s="8">
        <f>F33+F12-F16</f>
        <v>3273.6000000000004</v>
      </c>
      <c r="H33" s="8">
        <f>C33+H12-H16</f>
        <v>1693.9000000000015</v>
      </c>
      <c r="I33" s="8">
        <f>H33</f>
        <v>1693.9000000000015</v>
      </c>
      <c r="J33" s="8">
        <f>I33+I12-I16</f>
        <v>878.2000000000016</v>
      </c>
      <c r="K33" s="8">
        <f aca="true" t="shared" si="9" ref="K33:P33">J33+J12-J16</f>
        <v>714.2000000000016</v>
      </c>
      <c r="L33" s="8">
        <f>K34</f>
        <v>1286.8000000000004</v>
      </c>
      <c r="M33" s="8">
        <f>L33</f>
        <v>1286.8000000000004</v>
      </c>
      <c r="N33" s="8">
        <f t="shared" si="9"/>
        <v>2654.8</v>
      </c>
      <c r="O33" s="8">
        <f t="shared" si="9"/>
        <v>2030</v>
      </c>
      <c r="P33" s="8">
        <f t="shared" si="9"/>
        <v>1590</v>
      </c>
      <c r="Q33" s="8">
        <f>O34</f>
        <v>1590</v>
      </c>
      <c r="R33" s="8">
        <f>Q33+Q12-Q16</f>
        <v>1893.2000000000007</v>
      </c>
      <c r="S33" s="8">
        <f>R33+R12-R16+S29</f>
        <v>2136.1000000000013</v>
      </c>
      <c r="T33" s="8">
        <f>S33+S12-S16</f>
        <v>2119.200000000002</v>
      </c>
      <c r="U33" s="8">
        <f>Q33+U12-U16-U29</f>
        <v>12.100000000002183</v>
      </c>
      <c r="V33" s="4"/>
    </row>
    <row r="34" spans="1:21" ht="40.5" customHeight="1">
      <c r="A34" s="37" t="s">
        <v>90</v>
      </c>
      <c r="B34" s="16" t="s">
        <v>73</v>
      </c>
      <c r="C34" s="5">
        <v>645.6</v>
      </c>
      <c r="D34" s="5">
        <f>C34+D12-D16-D29</f>
        <v>12.099999999998545</v>
      </c>
      <c r="E34" s="5">
        <f>F33</f>
        <v>1297.6000000000001</v>
      </c>
      <c r="F34" s="5">
        <f>G33</f>
        <v>3273.6000000000004</v>
      </c>
      <c r="G34" s="5">
        <f aca="true" t="shared" si="10" ref="G34:P34">F34+G12-G16-G29</f>
        <v>1693.9000000000005</v>
      </c>
      <c r="H34" s="5">
        <f>G34</f>
        <v>1693.9000000000005</v>
      </c>
      <c r="I34" s="5">
        <f t="shared" si="10"/>
        <v>878.2000000000007</v>
      </c>
      <c r="J34" s="5">
        <f t="shared" si="10"/>
        <v>714.2000000000007</v>
      </c>
      <c r="K34" s="5">
        <f>J34+K12-K16-K29</f>
        <v>1286.8000000000004</v>
      </c>
      <c r="L34" s="5">
        <f>K34</f>
        <v>1286.8000000000004</v>
      </c>
      <c r="M34" s="5">
        <f>N33</f>
        <v>2654.8</v>
      </c>
      <c r="N34" s="5">
        <f t="shared" si="10"/>
        <v>2030</v>
      </c>
      <c r="O34" s="5">
        <f>N34+O12-O16-O29</f>
        <v>1590</v>
      </c>
      <c r="P34" s="5">
        <f t="shared" si="10"/>
        <v>1590</v>
      </c>
      <c r="Q34" s="5">
        <f>O34</f>
        <v>1590</v>
      </c>
      <c r="R34" s="5">
        <f>S33</f>
        <v>2136.1000000000013</v>
      </c>
      <c r="S34" s="5">
        <f>T33</f>
        <v>2119.200000000002</v>
      </c>
      <c r="T34" s="5">
        <f>U33</f>
        <v>12.100000000002183</v>
      </c>
      <c r="U34" s="5">
        <f>T34</f>
        <v>12.100000000002183</v>
      </c>
    </row>
    <row r="35" spans="1:21" ht="97.5" customHeight="1">
      <c r="A35" s="37" t="s">
        <v>82</v>
      </c>
      <c r="B35" s="16" t="s">
        <v>74</v>
      </c>
      <c r="C35" s="5">
        <f>C33-C34</f>
        <v>0</v>
      </c>
      <c r="D35" s="5">
        <f aca="true" t="shared" si="11" ref="D35:U35">D33-D34</f>
        <v>633.5000000000015</v>
      </c>
      <c r="E35" s="5">
        <f t="shared" si="11"/>
        <v>-652.0000000000001</v>
      </c>
      <c r="F35" s="5">
        <f t="shared" si="11"/>
        <v>-1976.0000000000002</v>
      </c>
      <c r="G35" s="5">
        <f t="shared" si="11"/>
        <v>1579.6999999999998</v>
      </c>
      <c r="H35" s="5">
        <f t="shared" si="11"/>
        <v>0</v>
      </c>
      <c r="I35" s="5">
        <f t="shared" si="11"/>
        <v>815.7000000000007</v>
      </c>
      <c r="J35" s="5">
        <f t="shared" si="11"/>
        <v>164.0000000000009</v>
      </c>
      <c r="K35" s="5">
        <f t="shared" si="11"/>
        <v>-572.5999999999988</v>
      </c>
      <c r="L35" s="5">
        <f t="shared" si="11"/>
        <v>0</v>
      </c>
      <c r="M35" s="5">
        <f t="shared" si="11"/>
        <v>-1367.9999999999998</v>
      </c>
      <c r="N35" s="5">
        <f t="shared" si="11"/>
        <v>624.8000000000002</v>
      </c>
      <c r="O35" s="5">
        <f t="shared" si="11"/>
        <v>440</v>
      </c>
      <c r="P35" s="5">
        <f t="shared" si="11"/>
        <v>0</v>
      </c>
      <c r="Q35" s="5">
        <f t="shared" si="11"/>
        <v>0</v>
      </c>
      <c r="R35" s="5">
        <f t="shared" si="11"/>
        <v>-242.90000000000055</v>
      </c>
      <c r="S35" s="5">
        <f t="shared" si="11"/>
        <v>16.89999999999918</v>
      </c>
      <c r="T35" s="5">
        <f t="shared" si="11"/>
        <v>2107.1</v>
      </c>
      <c r="U35" s="5">
        <f t="shared" si="11"/>
        <v>0</v>
      </c>
    </row>
    <row r="36" spans="1:21" ht="47.25" customHeight="1">
      <c r="A36" s="3"/>
      <c r="B36" s="50" t="s">
        <v>94</v>
      </c>
      <c r="C36" s="51"/>
      <c r="D36" s="51"/>
      <c r="E36" s="51"/>
      <c r="F36" s="51"/>
      <c r="G36" s="51"/>
      <c r="H36" s="39"/>
      <c r="I36" s="40"/>
      <c r="J36" s="41"/>
      <c r="K36" s="42"/>
      <c r="L36" s="43"/>
      <c r="M36" s="44"/>
      <c r="N36" s="44"/>
      <c r="O36" s="43"/>
      <c r="P36" s="43"/>
      <c r="Q36" s="57" t="s">
        <v>95</v>
      </c>
      <c r="R36" s="58"/>
      <c r="S36" s="3"/>
      <c r="T36" s="3"/>
      <c r="U36" s="3"/>
    </row>
    <row r="37" spans="1:21" ht="10.5" customHeight="1">
      <c r="A37" s="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44"/>
      <c r="O37" s="43"/>
      <c r="P37" s="43"/>
      <c r="Q37" s="43"/>
      <c r="R37" s="43"/>
      <c r="S37" s="3"/>
      <c r="T37" s="3"/>
      <c r="U37" s="3"/>
    </row>
    <row r="38" spans="1:21" ht="15.75" hidden="1">
      <c r="A38" s="1"/>
      <c r="B38" s="45"/>
      <c r="C38" s="45"/>
      <c r="D38" s="46" t="s">
        <v>44</v>
      </c>
      <c r="E38" s="40"/>
      <c r="F38" s="40"/>
      <c r="G38" s="40"/>
      <c r="H38" s="47"/>
      <c r="I38" s="47"/>
      <c r="J38" s="42" t="s">
        <v>49</v>
      </c>
      <c r="K38" s="32"/>
      <c r="L38" s="32"/>
      <c r="M38" s="32"/>
      <c r="N38" s="32"/>
      <c r="O38" s="32"/>
      <c r="P38" s="32"/>
      <c r="Q38" s="32"/>
      <c r="R38" s="32"/>
      <c r="S38" s="1"/>
      <c r="T38" s="1"/>
      <c r="U38" s="1"/>
    </row>
    <row r="39" spans="1:21" ht="18" customHeight="1">
      <c r="A39" s="1"/>
      <c r="B39" s="59" t="s">
        <v>92</v>
      </c>
      <c r="C39" s="60"/>
      <c r="D39" s="60"/>
      <c r="E39" s="60"/>
      <c r="F39" s="60"/>
      <c r="G39" s="60"/>
      <c r="H39" s="60"/>
      <c r="I39" s="32"/>
      <c r="J39" s="32"/>
      <c r="K39" s="32"/>
      <c r="L39" s="32"/>
      <c r="M39" s="32"/>
      <c r="N39" s="32"/>
      <c r="O39" s="48"/>
      <c r="P39" s="32"/>
      <c r="Q39" s="55" t="s">
        <v>93</v>
      </c>
      <c r="R39" s="56"/>
      <c r="S39" s="1"/>
      <c r="T39" s="1"/>
      <c r="U39" s="1"/>
    </row>
    <row r="40" spans="3:5" ht="12.75">
      <c r="C40" s="4"/>
      <c r="E40" s="4"/>
    </row>
    <row r="41" ht="12.75" hidden="1">
      <c r="C41" s="4" t="e">
        <f>C15-#REF!</f>
        <v>#REF!</v>
      </c>
    </row>
    <row r="42" ht="12.75" hidden="1">
      <c r="C42" s="4">
        <f>C14+C27</f>
        <v>8495.7</v>
      </c>
    </row>
    <row r="43" ht="12.75" hidden="1">
      <c r="C43" s="4" t="e">
        <f>C42-#REF!</f>
        <v>#REF!</v>
      </c>
    </row>
  </sheetData>
  <sheetProtection/>
  <mergeCells count="17">
    <mergeCell ref="U6:U8"/>
    <mergeCell ref="E6:G7"/>
    <mergeCell ref="H6:H8"/>
    <mergeCell ref="I6:K7"/>
    <mergeCell ref="Q39:R39"/>
    <mergeCell ref="Q36:R36"/>
    <mergeCell ref="B39:H39"/>
    <mergeCell ref="M6:O7"/>
    <mergeCell ref="Q6:Q8"/>
    <mergeCell ref="R6:T7"/>
    <mergeCell ref="B36:G36"/>
    <mergeCell ref="A1:T1"/>
    <mergeCell ref="L6:L8"/>
    <mergeCell ref="A6:A8"/>
    <mergeCell ref="B6:B8"/>
    <mergeCell ref="C6:C8"/>
    <mergeCell ref="D6:D8"/>
  </mergeCells>
  <printOptions/>
  <pageMargins left="0.15748031496062992" right="0.2362204724409449" top="0.1968503937007874" bottom="0.1968503937007874" header="0.15748031496062992" footer="0.15748031496062992"/>
  <pageSetup fitToHeight="2" fitToWidth="1" horizontalDpi="600" verticalDpi="600" orientation="landscape" paperSize="9" scale="70" r:id="rId1"/>
  <headerFooter alignWithMargins="0"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Olga</cp:lastModifiedBy>
  <cp:lastPrinted>2020-02-13T10:56:22Z</cp:lastPrinted>
  <dcterms:created xsi:type="dcterms:W3CDTF">2011-02-18T08:58:48Z</dcterms:created>
  <dcterms:modified xsi:type="dcterms:W3CDTF">2020-09-07T08:25:03Z</dcterms:modified>
  <cp:category/>
  <cp:version/>
  <cp:contentType/>
  <cp:contentStatus/>
</cp:coreProperties>
</file>