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<sst xmlns="http://schemas.openxmlformats.org/spreadsheetml/2006/main" count="129" uniqueCount="98">
  <si>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</si>
  <si>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</si>
  <si>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</si>
  <si>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</si>
  <si>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</si>
  <si>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</si>
  <si>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</si>
  <si>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</si>
  <si>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</si>
  <si>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</si>
  <si>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</si>
  <si>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</si>
  <si>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</si>
  <si>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</si>
  <si>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</si>
  <si>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</si>
  <si>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</si>
  <si>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</si>
  <si>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</si>
  <si>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</si>
  <si>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</si>
  <si>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</si>
  <si>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</si>
  <si>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</si>
  <si>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</si>
  <si>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</si>
  <si>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</si>
  <si>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</si>
  <si>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</si>
  <si>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</si>
  <si>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</si>
  <si>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</si>
  <si>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</si>
  <si>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</si>
  <si>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</si>
  <si>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</si>
  <si>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</si>
  <si>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</si>
  <si>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</si>
  <si>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</si>
  <si>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</si>
  <si>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</si>
  <si>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</si>
  <si>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</si>
  <si>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</si>
  <si>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</si>
  <si>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</si>
  <si>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</si>
  <si>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</si>
  <si>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</si>
  <si>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</si>
  <si>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</si>
  <si>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</si>
  <si>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</si>
  <si>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</si>
  <si>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</si>
  <si>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</si>
  <si>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</si>
  <si>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</si>
  <si>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</si>
  <si>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</si>
  <si>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</si>
  <si>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</si>
  <si>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</si>
  <si>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</si>
  <si>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</si>
  <si>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</si>
  <si>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</si>
  <si>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</si>
  <si>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</si>
  <si>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</si>
  <si>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</si>
  <si>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</si>
  <si>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</si>
  <si>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</si>
  <si>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</si>
  <si>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</si>
  <si>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</si>
  <si>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</si>
  <si>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</si>
  <si>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</si>
  <si>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</si>
  <si>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</si>
  <si>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</si>
  <si>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</si>
  <si>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</si>
  <si>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</si>
  <si>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</si>
  <si>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</si>
  <si>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</si>
  <si>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</si>
  <si>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</si>
  <si>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</si>
  <si>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</si>
  <si>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</si>
  <si>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</si>
  <si>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</si>
  <si>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01.05.2020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</si>
</sst>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B1">
      <pane ySplit="9" topLeftCell="A16" activePane="bottomLeft" state="frozen"/>
      <selection pane="topLeft" activeCell="A1" sqref="A1"/>
      <selection pane="bottomLeft" activeCell="W33" sqref="W33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4" width="6.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9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0" t="s">
        <v>2</v>
      </c>
      <c r="B6" s="50" t="s">
        <v>3</v>
      </c>
      <c r="C6" s="50" t="s">
        <v>83</v>
      </c>
      <c r="D6" s="50" t="s">
        <v>4</v>
      </c>
      <c r="E6" s="50" t="s">
        <v>5</v>
      </c>
      <c r="F6" s="50"/>
      <c r="G6" s="50"/>
      <c r="H6" s="50" t="s">
        <v>6</v>
      </c>
      <c r="I6" s="50" t="s">
        <v>7</v>
      </c>
      <c r="J6" s="50"/>
      <c r="K6" s="50"/>
      <c r="L6" s="50" t="s">
        <v>8</v>
      </c>
      <c r="M6" s="50" t="s">
        <v>9</v>
      </c>
      <c r="N6" s="50"/>
      <c r="O6" s="50"/>
      <c r="P6" s="18"/>
      <c r="Q6" s="50" t="s">
        <v>10</v>
      </c>
      <c r="R6" s="50" t="s">
        <v>11</v>
      </c>
      <c r="S6" s="50"/>
      <c r="T6" s="50"/>
      <c r="U6" s="50" t="s">
        <v>12</v>
      </c>
    </row>
    <row r="7" spans="1:21" ht="3.75" customHeight="1">
      <c r="A7" s="50" t="s">
        <v>0</v>
      </c>
      <c r="B7" s="50" t="s">
        <v>0</v>
      </c>
      <c r="C7" s="50" t="s">
        <v>0</v>
      </c>
      <c r="D7" s="50" t="s">
        <v>0</v>
      </c>
      <c r="E7" s="50" t="s">
        <v>0</v>
      </c>
      <c r="F7" s="50" t="s">
        <v>0</v>
      </c>
      <c r="G7" s="50" t="s">
        <v>0</v>
      </c>
      <c r="H7" s="50" t="s">
        <v>0</v>
      </c>
      <c r="I7" s="50" t="s">
        <v>0</v>
      </c>
      <c r="J7" s="50" t="s">
        <v>0</v>
      </c>
      <c r="K7" s="50" t="s">
        <v>0</v>
      </c>
      <c r="L7" s="50" t="s">
        <v>0</v>
      </c>
      <c r="M7" s="50" t="s">
        <v>0</v>
      </c>
      <c r="N7" s="50" t="s">
        <v>0</v>
      </c>
      <c r="O7" s="50" t="s">
        <v>0</v>
      </c>
      <c r="P7" s="18"/>
      <c r="Q7" s="50" t="s">
        <v>0</v>
      </c>
      <c r="R7" s="50" t="s">
        <v>0</v>
      </c>
      <c r="S7" s="50" t="s">
        <v>0</v>
      </c>
      <c r="T7" s="50" t="s">
        <v>0</v>
      </c>
      <c r="U7" s="50" t="s">
        <v>0</v>
      </c>
    </row>
    <row r="8" spans="1:21" ht="39.75" customHeight="1">
      <c r="A8" s="50" t="s">
        <v>0</v>
      </c>
      <c r="B8" s="50" t="s">
        <v>0</v>
      </c>
      <c r="C8" s="50" t="s">
        <v>0</v>
      </c>
      <c r="D8" s="50" t="s">
        <v>0</v>
      </c>
      <c r="E8" s="19" t="s">
        <v>13</v>
      </c>
      <c r="F8" s="19" t="s">
        <v>14</v>
      </c>
      <c r="G8" s="19" t="s">
        <v>15</v>
      </c>
      <c r="H8" s="50" t="s">
        <v>0</v>
      </c>
      <c r="I8" s="19" t="s">
        <v>16</v>
      </c>
      <c r="J8" s="19" t="s">
        <v>17</v>
      </c>
      <c r="K8" s="19" t="s">
        <v>18</v>
      </c>
      <c r="L8" s="50" t="s">
        <v>0</v>
      </c>
      <c r="M8" s="19" t="s">
        <v>19</v>
      </c>
      <c r="N8" s="19" t="s">
        <v>20</v>
      </c>
      <c r="O8" s="19" t="s">
        <v>21</v>
      </c>
      <c r="P8" s="19"/>
      <c r="Q8" s="50" t="s">
        <v>0</v>
      </c>
      <c r="R8" s="19" t="s">
        <v>22</v>
      </c>
      <c r="S8" s="19" t="s">
        <v>23</v>
      </c>
      <c r="T8" s="19" t="s">
        <v>24</v>
      </c>
      <c r="U8" s="50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25803.800000000003</v>
      </c>
      <c r="D12" s="5">
        <f>H12+L12+Q12+U12</f>
        <v>25803.8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670.4</v>
      </c>
      <c r="K12" s="5">
        <f>K14+K15</f>
        <v>1138.6</v>
      </c>
      <c r="L12" s="5">
        <f>I12+J12+K12</f>
        <v>3636.7999999999997</v>
      </c>
      <c r="M12" s="5">
        <f>M14+M15</f>
        <v>1621.1</v>
      </c>
      <c r="N12" s="5">
        <f>N14+N15</f>
        <v>1426.2</v>
      </c>
      <c r="O12" s="5">
        <f>O14+O15</f>
        <v>1822</v>
      </c>
      <c r="P12" s="5"/>
      <c r="Q12" s="5">
        <f>M12+N12+O12</f>
        <v>4869.3</v>
      </c>
      <c r="R12" s="5">
        <f>R14+R15</f>
        <v>2167.4</v>
      </c>
      <c r="S12" s="5">
        <f>S14+S15</f>
        <v>2383.9</v>
      </c>
      <c r="T12" s="5">
        <f>T14+T15</f>
        <v>2634.5</v>
      </c>
      <c r="U12" s="5">
        <f>R12+S12+T12</f>
        <v>7185.8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8068.1</v>
      </c>
      <c r="D14" s="5">
        <f>H14+L14+Q14+U14</f>
        <v>8068.099999999999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276</v>
      </c>
      <c r="K14" s="8">
        <v>350</v>
      </c>
      <c r="L14" s="5">
        <f t="shared" si="0"/>
        <v>1261.8</v>
      </c>
      <c r="M14" s="8">
        <v>510</v>
      </c>
      <c r="N14" s="15">
        <v>372</v>
      </c>
      <c r="O14" s="15">
        <v>730.2</v>
      </c>
      <c r="P14" s="13"/>
      <c r="Q14" s="5">
        <f t="shared" si="1"/>
        <v>1612.2</v>
      </c>
      <c r="R14" s="8">
        <v>1037</v>
      </c>
      <c r="S14" s="8">
        <v>1321.7</v>
      </c>
      <c r="T14" s="8">
        <v>1400</v>
      </c>
      <c r="U14" s="5">
        <f t="shared" si="2"/>
        <v>3758.7</v>
      </c>
    </row>
    <row r="15" spans="1:21" ht="14.25" customHeight="1">
      <c r="A15" s="23" t="s">
        <v>79</v>
      </c>
      <c r="B15" s="7" t="s">
        <v>51</v>
      </c>
      <c r="C15" s="5">
        <v>17735.7</v>
      </c>
      <c r="D15" s="5">
        <f aca="true" t="shared" si="4" ref="D15:D31">H15+L15+Q15+U15</f>
        <v>17735.7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394.4</v>
      </c>
      <c r="K15" s="8">
        <v>788.6</v>
      </c>
      <c r="L15" s="5">
        <f t="shared" si="0"/>
        <v>2375</v>
      </c>
      <c r="M15" s="8">
        <v>1111.1</v>
      </c>
      <c r="N15" s="8">
        <v>1054.2</v>
      </c>
      <c r="O15" s="8">
        <v>1091.8</v>
      </c>
      <c r="P15" s="13"/>
      <c r="Q15" s="5">
        <f t="shared" si="1"/>
        <v>3257.1000000000004</v>
      </c>
      <c r="R15" s="8">
        <v>1130.4</v>
      </c>
      <c r="S15" s="8">
        <v>1062.2</v>
      </c>
      <c r="T15" s="8">
        <v>1234.5</v>
      </c>
      <c r="U15" s="5">
        <f t="shared" si="2"/>
        <v>3427.1000000000004</v>
      </c>
    </row>
    <row r="16" spans="1:21" ht="22.5" customHeight="1">
      <c r="A16" s="27" t="s">
        <v>76</v>
      </c>
      <c r="B16" s="16" t="s">
        <v>52</v>
      </c>
      <c r="C16" s="5">
        <v>25437.3</v>
      </c>
      <c r="D16" s="5">
        <f>H16+L16+Q16+U16</f>
        <v>25437.299999999996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665.3</v>
      </c>
      <c r="K16" s="6">
        <f>K18+K19+K20+K21</f>
        <v>752.7</v>
      </c>
      <c r="L16" s="5">
        <f>I16+J16+K16</f>
        <v>4061.5</v>
      </c>
      <c r="M16" s="6">
        <f>M18+M19+M20+M21</f>
        <v>1500</v>
      </c>
      <c r="N16" s="6">
        <f>N18+N19+N20+N21</f>
        <v>2000</v>
      </c>
      <c r="O16" s="6">
        <f>O21</f>
        <v>2000</v>
      </c>
      <c r="P16" s="14"/>
      <c r="Q16" s="5">
        <f>M16+N16+O16</f>
        <v>5500</v>
      </c>
      <c r="R16" s="6">
        <f>R18+R19+R20+R21</f>
        <v>2000</v>
      </c>
      <c r="S16" s="6">
        <f>S18+S19+S20+S21</f>
        <v>2373.7999999999997</v>
      </c>
      <c r="T16" s="6">
        <f>T18+T19+T20+T21</f>
        <v>2438.4</v>
      </c>
      <c r="U16" s="5">
        <f t="shared" si="2"/>
        <v>6812.199999999999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f>C16-C20</f>
        <v>25433.1</v>
      </c>
      <c r="D21" s="5">
        <f t="shared" si="4"/>
        <v>25433.1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665.3</v>
      </c>
      <c r="K21" s="8">
        <v>752.7</v>
      </c>
      <c r="L21" s="5">
        <f t="shared" si="0"/>
        <v>4061.5</v>
      </c>
      <c r="M21" s="8">
        <v>1500</v>
      </c>
      <c r="N21" s="15">
        <v>2000</v>
      </c>
      <c r="O21" s="15">
        <v>2000</v>
      </c>
      <c r="P21" s="13"/>
      <c r="Q21" s="5">
        <f t="shared" si="1"/>
        <v>5500</v>
      </c>
      <c r="R21" s="8">
        <v>2000</v>
      </c>
      <c r="S21" s="8">
        <v>2369.6</v>
      </c>
      <c r="T21" s="8">
        <v>2438.4</v>
      </c>
      <c r="U21" s="5">
        <f t="shared" si="2"/>
        <v>6808</v>
      </c>
    </row>
    <row r="22" spans="1:21" ht="14.25" customHeight="1">
      <c r="A22" s="27" t="s">
        <v>60</v>
      </c>
      <c r="B22" s="16" t="s">
        <v>61</v>
      </c>
      <c r="C22" s="5">
        <f>C12-C16</f>
        <v>366.50000000000364</v>
      </c>
      <c r="D22" s="5">
        <f>H22+L22+Q22+U22</f>
        <v>366.5000000000023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5.100000000000023</v>
      </c>
      <c r="K22" s="6">
        <f t="shared" si="6"/>
        <v>385.89999999999986</v>
      </c>
      <c r="L22" s="6">
        <f t="shared" si="6"/>
        <v>-424.7000000000003</v>
      </c>
      <c r="M22" s="6">
        <f t="shared" si="6"/>
        <v>121.09999999999991</v>
      </c>
      <c r="N22" s="6">
        <f t="shared" si="6"/>
        <v>-573.8</v>
      </c>
      <c r="O22" s="6">
        <f t="shared" si="6"/>
        <v>-178</v>
      </c>
      <c r="P22" s="6">
        <f t="shared" si="6"/>
        <v>0</v>
      </c>
      <c r="Q22" s="6">
        <f t="shared" si="6"/>
        <v>-630.6999999999998</v>
      </c>
      <c r="R22" s="6">
        <f t="shared" si="6"/>
        <v>167.4000000000001</v>
      </c>
      <c r="S22" s="6">
        <f t="shared" si="6"/>
        <v>10.100000000000364</v>
      </c>
      <c r="T22" s="6">
        <f t="shared" si="6"/>
        <v>196.0999999999999</v>
      </c>
      <c r="U22" s="6">
        <f>U12-U16</f>
        <v>373.6000000000013</v>
      </c>
    </row>
    <row r="23" spans="1:21" ht="33.75" customHeight="1">
      <c r="A23" s="27" t="s">
        <v>62</v>
      </c>
      <c r="B23" s="16" t="s">
        <v>63</v>
      </c>
      <c r="C23" s="5">
        <f>D23</f>
        <v>-366.5000000000023</v>
      </c>
      <c r="D23" s="5">
        <f>H23+L23+Q23+U23</f>
        <v>-366.5000000000023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-5.099999999999227</v>
      </c>
      <c r="K23" s="6">
        <f t="shared" si="7"/>
        <v>-385.89999999999895</v>
      </c>
      <c r="L23" s="6">
        <f>-L22</f>
        <v>424.7000000000003</v>
      </c>
      <c r="M23" s="6">
        <f t="shared" si="7"/>
        <v>-121.09999999999991</v>
      </c>
      <c r="N23" s="6">
        <f t="shared" si="7"/>
        <v>573.7999999999997</v>
      </c>
      <c r="O23" s="6">
        <f t="shared" si="7"/>
        <v>178</v>
      </c>
      <c r="P23" s="6">
        <f t="shared" si="7"/>
        <v>0</v>
      </c>
      <c r="Q23" s="6">
        <f>-Q22</f>
        <v>630.6999999999998</v>
      </c>
      <c r="R23" s="6">
        <f t="shared" si="7"/>
        <v>-1167.4</v>
      </c>
      <c r="S23" s="49">
        <f t="shared" si="7"/>
        <v>-10.100000000000364</v>
      </c>
      <c r="T23" s="6">
        <f t="shared" si="7"/>
        <v>1173.1999999999994</v>
      </c>
      <c r="U23" s="6">
        <f>-U22</f>
        <v>-373.6000000000013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2" ht="73.5" customHeight="1">
      <c r="A32" s="25" t="s">
        <v>89</v>
      </c>
      <c r="B32" s="16" t="s">
        <v>71</v>
      </c>
      <c r="C32" s="5">
        <f>C22+C24-C29</f>
        <v>-633.4999999999964</v>
      </c>
      <c r="D32" s="5">
        <f>D22+D24-D29</f>
        <v>-633.4999999999977</v>
      </c>
      <c r="E32" s="5">
        <f aca="true" t="shared" si="8" ref="D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5.100000000000023</v>
      </c>
      <c r="K32" s="5">
        <f t="shared" si="8"/>
        <v>385.89999999999986</v>
      </c>
      <c r="L32" s="5">
        <f>L22+L24-L29</f>
        <v>-424.7000000000003</v>
      </c>
      <c r="M32" s="5">
        <f t="shared" si="8"/>
        <v>121.09999999999991</v>
      </c>
      <c r="N32" s="5">
        <f t="shared" si="8"/>
        <v>-573.8</v>
      </c>
      <c r="O32" s="5">
        <f t="shared" si="8"/>
        <v>-178</v>
      </c>
      <c r="P32" s="5">
        <f t="shared" si="8"/>
        <v>0</v>
      </c>
      <c r="Q32" s="5">
        <f t="shared" si="8"/>
        <v>-630.6999999999998</v>
      </c>
      <c r="R32" s="5">
        <f t="shared" si="8"/>
        <v>167.4000000000001</v>
      </c>
      <c r="S32" s="5">
        <f t="shared" si="8"/>
        <v>-989.8999999999996</v>
      </c>
      <c r="T32" s="5">
        <f t="shared" si="8"/>
        <v>196.0999999999999</v>
      </c>
      <c r="U32" s="5">
        <f>U22+U24-U29</f>
        <v>-626.3999999999987</v>
      </c>
      <c r="V32" s="4"/>
    </row>
    <row r="33" spans="1:22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I33:R33">J33+J12-J16</f>
        <v>883.3000000000018</v>
      </c>
      <c r="L33" s="8">
        <f>K34</f>
        <v>1269.2000000000007</v>
      </c>
      <c r="M33" s="8">
        <f>L33</f>
        <v>1269.2000000000007</v>
      </c>
      <c r="N33" s="8">
        <f t="shared" si="9"/>
        <v>1390.3000000000006</v>
      </c>
      <c r="O33" s="8">
        <f t="shared" si="9"/>
        <v>816.5000000000009</v>
      </c>
      <c r="P33" s="8">
        <f t="shared" si="9"/>
        <v>638.5000000000009</v>
      </c>
      <c r="Q33" s="8">
        <f>O34</f>
        <v>638.5000000000009</v>
      </c>
      <c r="R33" s="8">
        <f>Q33+Q12-Q16</f>
        <v>7.800000000001091</v>
      </c>
      <c r="S33" s="8">
        <f>R33+R12-R16+S29</f>
        <v>1175.2000000000012</v>
      </c>
      <c r="T33" s="8">
        <f>S33+S12-S16</f>
        <v>1185.3000000000015</v>
      </c>
      <c r="U33" s="8">
        <f>Q33+U12-U16-U29</f>
        <v>12.100000000002183</v>
      </c>
      <c r="V33" s="4"/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12.100000000002183</v>
      </c>
      <c r="E34" s="5">
        <f>F33</f>
        <v>1297.6000000000001</v>
      </c>
      <c r="F34" s="5">
        <f>G33</f>
        <v>3273.6000000000004</v>
      </c>
      <c r="G34" s="5">
        <f aca="true" t="shared" si="10" ref="E34:U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883.3000000000009</v>
      </c>
      <c r="K34" s="5">
        <f>J34+K12-K16-K29</f>
        <v>1269.2000000000007</v>
      </c>
      <c r="L34" s="5">
        <f>K34</f>
        <v>1269.2000000000007</v>
      </c>
      <c r="M34" s="5">
        <f>N33</f>
        <v>1390.3000000000006</v>
      </c>
      <c r="N34" s="5">
        <f t="shared" si="10"/>
        <v>816.5000000000009</v>
      </c>
      <c r="O34" s="5">
        <f>N34+O12-O16-O29</f>
        <v>638.5000000000009</v>
      </c>
      <c r="P34" s="5">
        <f t="shared" si="10"/>
        <v>638.5000000000009</v>
      </c>
      <c r="Q34" s="5">
        <f>O34</f>
        <v>638.5000000000009</v>
      </c>
      <c r="R34" s="5">
        <f>S33</f>
        <v>1175.2000000000012</v>
      </c>
      <c r="S34" s="5">
        <f>T33</f>
        <v>1185.3000000000015</v>
      </c>
      <c r="T34" s="5">
        <f>U33</f>
        <v>12.100000000002183</v>
      </c>
      <c r="U34" s="5">
        <f>T34</f>
        <v>12.100000000002183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633.4999999999978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-5.099999999999227</v>
      </c>
      <c r="K35" s="5">
        <f t="shared" si="11"/>
        <v>-385.89999999999895</v>
      </c>
      <c r="L35" s="5">
        <f t="shared" si="11"/>
        <v>0</v>
      </c>
      <c r="M35" s="5">
        <f t="shared" si="11"/>
        <v>-121.09999999999991</v>
      </c>
      <c r="N35" s="5">
        <f t="shared" si="11"/>
        <v>573.7999999999997</v>
      </c>
      <c r="O35" s="5">
        <f t="shared" si="11"/>
        <v>178</v>
      </c>
      <c r="P35" s="5">
        <f t="shared" si="11"/>
        <v>0</v>
      </c>
      <c r="Q35" s="5">
        <f t="shared" si="11"/>
        <v>0</v>
      </c>
      <c r="R35" s="5">
        <f t="shared" si="11"/>
        <v>-1167.4</v>
      </c>
      <c r="S35" s="5">
        <f t="shared" si="11"/>
        <v>-10.100000000000364</v>
      </c>
      <c r="T35" s="5">
        <f t="shared" si="11"/>
        <v>1173.1999999999994</v>
      </c>
      <c r="U35" s="5">
        <f t="shared" si="11"/>
        <v>0</v>
      </c>
    </row>
    <row r="36" spans="1:21" ht="47.25" customHeight="1">
      <c r="A36" s="3"/>
      <c r="B36" s="57" t="s">
        <v>94</v>
      </c>
      <c r="C36" s="58"/>
      <c r="D36" s="58"/>
      <c r="E36" s="58"/>
      <c r="F36" s="58"/>
      <c r="G36" s="58"/>
      <c r="H36" s="39"/>
      <c r="I36" s="40"/>
      <c r="J36" s="41"/>
      <c r="K36" s="42"/>
      <c r="L36" s="43"/>
      <c r="M36" s="44"/>
      <c r="N36" s="44"/>
      <c r="O36" s="43"/>
      <c r="P36" s="43"/>
      <c r="Q36" s="53" t="s">
        <v>95</v>
      </c>
      <c r="R36" s="54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5" t="s">
        <v>92</v>
      </c>
      <c r="C39" s="56"/>
      <c r="D39" s="56"/>
      <c r="E39" s="56"/>
      <c r="F39" s="56"/>
      <c r="G39" s="56"/>
      <c r="H39" s="56"/>
      <c r="I39" s="32"/>
      <c r="J39" s="32"/>
      <c r="K39" s="32"/>
      <c r="L39" s="32"/>
      <c r="M39" s="32"/>
      <c r="N39" s="32"/>
      <c r="O39" s="48"/>
      <c r="P39" s="32"/>
      <c r="Q39" s="51" t="s">
        <v>93</v>
      </c>
      <c r="R39" s="52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8068.1</v>
      </c>
    </row>
    <row r="43" ht="12.75" hidden="1">
      <c r="C43" s="4" t="e">
        <f>C42-#REF!</f>
        <v>#REF!</v>
      </c>
    </row>
  </sheetData>
  <sheetProtection/>
  <mergeCells count="17">
    <mergeCell ref="B36:G36"/>
    <mergeCell ref="A1:T1"/>
    <mergeCell ref="L6:L8"/>
    <mergeCell ref="A6:A8"/>
    <mergeCell ref="B6:B8"/>
    <mergeCell ref="C6:C8"/>
    <mergeCell ref="D6:D8"/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2020-09-07T07:28:29Z</dcterms:modified>
  <cp:category/>
  <cp:version/>
  <cp:contentType/>
  <cp:contentStatus/>
</cp:coreProperties>
</file>